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2228"/>
  </bookViews>
  <sheets>
    <sheet name="10_источники 2021-2023" sheetId="1" r:id="rId1"/>
  </sheets>
  <definedNames>
    <definedName name="_xlnm.Print_Titles" localSheetId="0">'10_источники 2021-2023'!$18:$19</definedName>
  </definedNames>
  <calcPr calcId="125725"/>
</workbook>
</file>

<file path=xl/calcChain.xml><?xml version="1.0" encoding="utf-8"?>
<calcChain xmlns="http://schemas.openxmlformats.org/spreadsheetml/2006/main">
  <c r="N25" i="1"/>
  <c r="L43"/>
  <c r="M25"/>
  <c r="M47" l="1"/>
  <c r="M35"/>
  <c r="L25"/>
  <c r="N35"/>
  <c r="N36" l="1"/>
  <c r="L36"/>
  <c r="L35"/>
  <c r="L21" l="1"/>
  <c r="L20"/>
  <c r="M36"/>
  <c r="N21" l="1"/>
  <c r="M21"/>
  <c r="N20" l="1"/>
  <c r="M20"/>
  <c r="M49"/>
  <c r="N49"/>
  <c r="M48"/>
  <c r="N48"/>
  <c r="M45"/>
  <c r="M44" s="1"/>
  <c r="N45"/>
  <c r="N44" s="1"/>
  <c r="M46"/>
  <c r="N46"/>
  <c r="M42"/>
  <c r="M41" s="1"/>
  <c r="N42"/>
  <c r="N41" s="1"/>
  <c r="M38"/>
  <c r="N38"/>
  <c r="M34"/>
  <c r="N34"/>
  <c r="M32"/>
  <c r="N32"/>
  <c r="L32"/>
  <c r="M30"/>
  <c r="M28" s="1"/>
  <c r="N30"/>
  <c r="L30"/>
  <c r="M26"/>
  <c r="N26"/>
  <c r="M24"/>
  <c r="N24"/>
  <c r="N40" l="1"/>
  <c r="N37" s="1"/>
  <c r="M40"/>
  <c r="M37" s="1"/>
  <c r="M29"/>
  <c r="L29"/>
  <c r="L28" s="1"/>
  <c r="M23"/>
  <c r="N28"/>
  <c r="N29"/>
  <c r="N23"/>
  <c r="M22" l="1"/>
  <c r="N22"/>
  <c r="L24"/>
  <c r="L26"/>
  <c r="L38"/>
  <c r="L42"/>
  <c r="L45"/>
  <c r="L44" s="1"/>
  <c r="L46"/>
  <c r="L48"/>
  <c r="L49"/>
  <c r="L40" l="1"/>
  <c r="L37" s="1"/>
  <c r="L23"/>
  <c r="L34"/>
  <c r="L41"/>
  <c r="L22" l="1"/>
</calcChain>
</file>

<file path=xl/sharedStrings.xml><?xml version="1.0" encoding="utf-8"?>
<sst xmlns="http://schemas.openxmlformats.org/spreadsheetml/2006/main" count="277" uniqueCount="81">
  <si>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</si>
  <si>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</si>
  <si>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</si>
  <si>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</si>
  <si>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</si>
  <si>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</si>
  <si>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</si>
  <si>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</si>
  <si>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</si>
  <si>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</si>
  <si>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</si>
  <si>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</si>
  <si>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</si>
  <si>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</si>
  <si>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</si>
  <si>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</si>
  <si>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</si>
  <si>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</si>
  <si>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</si>
  <si>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</si>
  <si>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</si>
  <si>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</si>
  <si>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</si>
  <si>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</si>
  <si>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</si>
  <si>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</si>
  <si>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</si>
  <si>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</si>
  <si>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</si>
  <si>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</si>
  <si>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</si>
  <si>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</si>
  <si>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</si>
  <si>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</si>
  <si>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</si>
  <si>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</si>
  <si>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</si>
  <si>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</si>
  <si>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</si>
  <si>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</si>
  <si>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</si>
  <si>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</si>
  <si>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</si>
  <si>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</si>
  <si>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</si>
  <si>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</si>
  <si>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</si>
  <si>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</si>
  <si>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</si>
  <si>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</si>
  <si>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</si>
  <si>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</si>
  <si>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</si>
  <si>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</si>
  <si>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</si>
  <si>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</si>
  <si>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</si>
  <si>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</si>
  <si>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</si>
  <si>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</si>
  <si>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</si>
  <si>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</si>
  <si>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</si>
  <si>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</si>
  <si>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</si>
  <si>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</si>
  <si>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</si>
  <si>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</si>
  <si>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</si>
  <si>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</si>
  <si>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</si>
  <si>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</si>
  <si>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</si>
  <si>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</si>
  <si>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</si>
  <si>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</si>
  <si>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</si>
  <si>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от   " 16 "  декабря 2020 года № 6/12</t>
  </si>
  <si>
    <t xml:space="preserve">   к  Решению Совета депутатов городского округа Истра от                №          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</si>
  <si>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</si>
  <si>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>Приложение № 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</si>
</sst>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9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N97"/>
  <sheetViews>
    <sheetView tabSelected="1" topLeftCell="A14" zoomScale="76" zoomScaleNormal="76" workbookViewId="0">
      <selection activeCell="N26" sqref="N26"/>
    </sheetView>
  </sheetViews>
  <sheetFormatPr defaultColWidth="6.44140625" defaultRowHeight="13.2"/>
  <cols>
    <col min="1" max="2" width="6.44140625" style="3"/>
    <col min="3" max="3" width="5.33203125" style="1" customWidth="1"/>
    <col min="4" max="8" width="4.44140625" style="1" customWidth="1"/>
    <col min="9" max="9" width="6.109375" style="1" customWidth="1"/>
    <col min="10" max="10" width="6.109375" style="2" customWidth="1"/>
    <col min="11" max="11" width="72.109375" style="3" customWidth="1"/>
    <col min="12" max="12" width="20" style="11" customWidth="1"/>
    <col min="13" max="14" width="20" style="9" customWidth="1"/>
    <col min="15" max="16384" width="6.44140625" style="3"/>
  </cols>
  <sheetData>
    <row r="1" spans="3:14">
      <c r="N1" s="11" t="s">
        <v>80</v>
      </c>
    </row>
    <row r="2" spans="3:14">
      <c r="K2" s="74" t="s">
        <v>78</v>
      </c>
      <c r="L2" s="74"/>
      <c r="M2" s="74"/>
      <c r="N2" s="74"/>
    </row>
    <row r="3" spans="3:14" ht="27" customHeight="1">
      <c r="I3" s="74" t="s">
        <v>79</v>
      </c>
      <c r="J3" s="75"/>
      <c r="K3" s="75"/>
      <c r="L3" s="75"/>
      <c r="M3" s="75"/>
      <c r="N3" s="75"/>
    </row>
    <row r="4" spans="3:14" ht="22.5" customHeight="1">
      <c r="I4" s="75"/>
      <c r="J4" s="75"/>
      <c r="K4" s="75"/>
      <c r="L4" s="75"/>
      <c r="M4" s="75"/>
      <c r="N4" s="75"/>
    </row>
    <row r="5" spans="3:14" ht="29.25" customHeight="1"/>
    <row r="6" spans="3:14" ht="13.8">
      <c r="K6" s="77"/>
      <c r="L6" s="77"/>
      <c r="M6" s="77" t="s">
        <v>72</v>
      </c>
      <c r="N6" s="77"/>
    </row>
    <row r="7" spans="3:14" ht="13.8">
      <c r="K7" s="77"/>
      <c r="L7" s="77"/>
      <c r="M7" s="77" t="s">
        <v>0</v>
      </c>
      <c r="N7" s="77"/>
    </row>
    <row r="8" spans="3:14" ht="13.8">
      <c r="K8" s="77"/>
      <c r="L8" s="77"/>
      <c r="M8" s="77" t="s">
        <v>66</v>
      </c>
      <c r="N8" s="77"/>
    </row>
    <row r="9" spans="3:14" ht="13.8">
      <c r="K9" s="53"/>
      <c r="L9" s="53"/>
      <c r="M9" s="77" t="s">
        <v>65</v>
      </c>
      <c r="N9" s="77"/>
    </row>
    <row r="10" spans="3:14" ht="13.8">
      <c r="K10" s="77"/>
      <c r="L10" s="77"/>
      <c r="M10" s="77" t="s">
        <v>77</v>
      </c>
      <c r="N10" s="77"/>
    </row>
    <row r="11" spans="3:14" s="4" customFormat="1" ht="13.8">
      <c r="C11" s="1"/>
      <c r="D11" s="1"/>
      <c r="E11" s="1"/>
      <c r="F11" s="1"/>
      <c r="G11" s="1"/>
      <c r="H11" s="1"/>
      <c r="I11" s="1"/>
      <c r="J11" s="2"/>
      <c r="K11" s="55"/>
      <c r="L11" s="78" t="s">
        <v>67</v>
      </c>
      <c r="M11" s="78"/>
      <c r="N11" s="78"/>
    </row>
    <row r="12" spans="3:14" s="4" customFormat="1" ht="13.8">
      <c r="C12" s="1"/>
      <c r="D12" s="1"/>
      <c r="E12" s="1"/>
      <c r="F12" s="1"/>
      <c r="G12" s="1"/>
      <c r="H12" s="1"/>
      <c r="I12" s="1"/>
      <c r="J12" s="2"/>
      <c r="K12" s="55"/>
      <c r="L12" s="78" t="s">
        <v>68</v>
      </c>
      <c r="M12" s="78"/>
      <c r="N12" s="78"/>
    </row>
    <row r="13" spans="3:14" s="4" customFormat="1">
      <c r="C13" s="1"/>
      <c r="D13" s="1"/>
      <c r="E13" s="1"/>
      <c r="F13" s="1"/>
      <c r="G13" s="1"/>
      <c r="H13" s="1"/>
      <c r="I13" s="1"/>
      <c r="J13" s="2"/>
      <c r="K13" s="5"/>
      <c r="L13" s="6"/>
      <c r="M13" s="60"/>
      <c r="N13" s="60"/>
    </row>
    <row r="14" spans="3:14" s="4" customFormat="1">
      <c r="C14" s="1"/>
      <c r="D14" s="1"/>
      <c r="E14" s="1"/>
      <c r="F14" s="1"/>
      <c r="G14" s="1"/>
      <c r="H14" s="1"/>
      <c r="I14" s="1"/>
      <c r="J14" s="2"/>
      <c r="K14" s="5"/>
      <c r="L14" s="6"/>
      <c r="M14" s="60"/>
      <c r="N14" s="60"/>
    </row>
    <row r="15" spans="3:14" s="4" customFormat="1" ht="33" customHeight="1">
      <c r="C15" s="76" t="s">
        <v>69</v>
      </c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</row>
    <row r="16" spans="3:14" s="4" customFormat="1">
      <c r="C16" s="7"/>
      <c r="D16" s="1"/>
      <c r="E16" s="1"/>
      <c r="F16" s="1"/>
      <c r="G16" s="1"/>
      <c r="H16" s="1"/>
      <c r="I16" s="1"/>
      <c r="J16" s="2"/>
      <c r="K16" s="8"/>
      <c r="L16" s="9"/>
      <c r="M16" s="60"/>
      <c r="N16" s="60"/>
    </row>
    <row r="17" spans="3:14" s="4" customFormat="1" ht="12.75" customHeight="1">
      <c r="C17" s="66" t="s">
        <v>1</v>
      </c>
      <c r="D17" s="66"/>
      <c r="E17" s="66"/>
      <c r="F17" s="66"/>
      <c r="G17" s="66"/>
      <c r="H17" s="66"/>
      <c r="I17" s="66"/>
      <c r="J17" s="2"/>
      <c r="K17" s="10"/>
      <c r="L17" s="11"/>
      <c r="M17" s="60"/>
      <c r="N17" s="60"/>
    </row>
    <row r="18" spans="3:14" s="4" customFormat="1" ht="27.75" customHeight="1">
      <c r="C18" s="12"/>
      <c r="D18" s="67" t="s">
        <v>2</v>
      </c>
      <c r="E18" s="68"/>
      <c r="F18" s="68"/>
      <c r="G18" s="68"/>
      <c r="H18" s="68"/>
      <c r="I18" s="68"/>
      <c r="J18" s="69"/>
      <c r="K18" s="70" t="s">
        <v>3</v>
      </c>
      <c r="L18" s="72" t="s">
        <v>4</v>
      </c>
      <c r="M18" s="72"/>
      <c r="N18" s="72"/>
    </row>
    <row r="19" spans="3:14" s="4" customFormat="1" ht="88.5" customHeight="1">
      <c r="C19" s="13" t="s">
        <v>5</v>
      </c>
      <c r="D19" s="13" t="s">
        <v>6</v>
      </c>
      <c r="E19" s="13" t="s">
        <v>7</v>
      </c>
      <c r="F19" s="13" t="s">
        <v>8</v>
      </c>
      <c r="G19" s="13" t="s">
        <v>9</v>
      </c>
      <c r="H19" s="13" t="s">
        <v>10</v>
      </c>
      <c r="I19" s="13" t="s">
        <v>11</v>
      </c>
      <c r="J19" s="13" t="s">
        <v>12</v>
      </c>
      <c r="K19" s="71"/>
      <c r="L19" s="54" t="s">
        <v>63</v>
      </c>
      <c r="M19" s="54" t="s">
        <v>64</v>
      </c>
      <c r="N19" s="54" t="s">
        <v>73</v>
      </c>
    </row>
    <row r="20" spans="3:14" s="18" customFormat="1" ht="25.5" customHeight="1">
      <c r="C20" s="14"/>
      <c r="D20" s="14"/>
      <c r="E20" s="14"/>
      <c r="F20" s="14"/>
      <c r="G20" s="14"/>
      <c r="H20" s="14"/>
      <c r="I20" s="14"/>
      <c r="J20" s="15"/>
      <c r="K20" s="16" t="s">
        <v>70</v>
      </c>
      <c r="L20" s="56">
        <f>7919855.85-8363661.1</f>
        <v>-443805.25</v>
      </c>
      <c r="M20" s="58">
        <f>1926456-1926456</f>
        <v>0</v>
      </c>
      <c r="N20" s="58">
        <f>2221214-2221214</f>
        <v>0</v>
      </c>
    </row>
    <row r="21" spans="3:14" ht="23.25" customHeight="1">
      <c r="C21" s="19"/>
      <c r="D21" s="19"/>
      <c r="E21" s="19"/>
      <c r="F21" s="19"/>
      <c r="G21" s="19"/>
      <c r="H21" s="19"/>
      <c r="I21" s="19"/>
      <c r="J21" s="20"/>
      <c r="K21" s="21" t="s">
        <v>13</v>
      </c>
      <c r="L21" s="57">
        <f>443805.3/4628415*100</f>
        <v>9.5887101740012515</v>
      </c>
      <c r="M21" s="57">
        <f>0/(1926456-2029-559039)*100</f>
        <v>0</v>
      </c>
      <c r="N21" s="57">
        <f>0/(2221214-0-785823)*100</f>
        <v>0</v>
      </c>
    </row>
    <row r="22" spans="3:14" s="18" customFormat="1" ht="18.75" customHeight="1">
      <c r="C22" s="23" t="s">
        <v>14</v>
      </c>
      <c r="D22" s="23" t="s">
        <v>15</v>
      </c>
      <c r="E22" s="23" t="s">
        <v>16</v>
      </c>
      <c r="F22" s="23" t="s">
        <v>16</v>
      </c>
      <c r="G22" s="23" t="s">
        <v>16</v>
      </c>
      <c r="H22" s="23" t="s">
        <v>16</v>
      </c>
      <c r="I22" s="23" t="s">
        <v>17</v>
      </c>
      <c r="J22" s="24" t="s">
        <v>14</v>
      </c>
      <c r="K22" s="25" t="s">
        <v>18</v>
      </c>
      <c r="L22" s="17">
        <f>L23+L28+L34+L37</f>
        <v>443805.3</v>
      </c>
      <c r="M22" s="17">
        <f t="shared" ref="M22:N22" si="0">M23+M28+M34+M37</f>
        <v>0</v>
      </c>
      <c r="N22" s="17">
        <f t="shared" si="0"/>
        <v>0</v>
      </c>
    </row>
    <row r="23" spans="3:14" ht="18.75" customHeight="1">
      <c r="C23" s="26" t="s">
        <v>14</v>
      </c>
      <c r="D23" s="26" t="s">
        <v>15</v>
      </c>
      <c r="E23" s="26" t="s">
        <v>19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20</v>
      </c>
      <c r="L23" s="17">
        <f>L24+L26</f>
        <v>487527.5</v>
      </c>
      <c r="M23" s="17">
        <f t="shared" ref="M23:N23" si="1">M24+M26</f>
        <v>57611.1</v>
      </c>
      <c r="N23" s="17">
        <f t="shared" si="1"/>
        <v>104000</v>
      </c>
    </row>
    <row r="24" spans="3:14" ht="32.4" customHeight="1">
      <c r="C24" s="28" t="s">
        <v>14</v>
      </c>
      <c r="D24" s="28" t="s">
        <v>15</v>
      </c>
      <c r="E24" s="28" t="s">
        <v>19</v>
      </c>
      <c r="F24" s="28" t="s">
        <v>16</v>
      </c>
      <c r="G24" s="28" t="s">
        <v>16</v>
      </c>
      <c r="H24" s="28" t="s">
        <v>16</v>
      </c>
      <c r="I24" s="28" t="s">
        <v>17</v>
      </c>
      <c r="J24" s="29" t="s">
        <v>21</v>
      </c>
      <c r="K24" s="30" t="s">
        <v>22</v>
      </c>
      <c r="L24" s="22">
        <f>L25</f>
        <v>487527.5</v>
      </c>
      <c r="M24" s="22">
        <f t="shared" ref="M24:N24" si="2">M25</f>
        <v>57611.1</v>
      </c>
      <c r="N24" s="22">
        <f t="shared" si="2"/>
        <v>500208.2</v>
      </c>
    </row>
    <row r="25" spans="3:14" ht="32.4" customHeight="1">
      <c r="C25" s="28" t="s">
        <v>75</v>
      </c>
      <c r="D25" s="28" t="s">
        <v>15</v>
      </c>
      <c r="E25" s="28" t="s">
        <v>19</v>
      </c>
      <c r="F25" s="28" t="s">
        <v>16</v>
      </c>
      <c r="G25" s="28" t="s">
        <v>16</v>
      </c>
      <c r="H25" s="52" t="s">
        <v>41</v>
      </c>
      <c r="I25" s="28" t="s">
        <v>17</v>
      </c>
      <c r="J25" s="29" t="s">
        <v>24</v>
      </c>
      <c r="K25" s="30" t="s">
        <v>56</v>
      </c>
      <c r="L25" s="31">
        <f>443805.3+39722.2+4000</f>
        <v>487527.5</v>
      </c>
      <c r="M25" s="59">
        <f>54000+3611.1</f>
        <v>57611.1</v>
      </c>
      <c r="N25" s="59">
        <f>396208.2+104000</f>
        <v>500208.2</v>
      </c>
    </row>
    <row r="26" spans="3:14" ht="32.4" customHeight="1">
      <c r="C26" s="28" t="s">
        <v>14</v>
      </c>
      <c r="D26" s="28" t="s">
        <v>15</v>
      </c>
      <c r="E26" s="28" t="s">
        <v>19</v>
      </c>
      <c r="F26" s="28" t="s">
        <v>16</v>
      </c>
      <c r="G26" s="28" t="s">
        <v>16</v>
      </c>
      <c r="H26" s="28" t="s">
        <v>16</v>
      </c>
      <c r="I26" s="28" t="s">
        <v>17</v>
      </c>
      <c r="J26" s="29" t="s">
        <v>25</v>
      </c>
      <c r="K26" s="30" t="s">
        <v>26</v>
      </c>
      <c r="L26" s="31">
        <f>L27</f>
        <v>0</v>
      </c>
      <c r="M26" s="31">
        <f t="shared" ref="M26:N26" si="3">M27</f>
        <v>0</v>
      </c>
      <c r="N26" s="31">
        <f t="shared" si="3"/>
        <v>-396208.2</v>
      </c>
    </row>
    <row r="27" spans="3:14" ht="33" customHeight="1">
      <c r="C27" s="28" t="s">
        <v>75</v>
      </c>
      <c r="D27" s="28" t="s">
        <v>15</v>
      </c>
      <c r="E27" s="28" t="s">
        <v>19</v>
      </c>
      <c r="F27" s="28" t="s">
        <v>16</v>
      </c>
      <c r="G27" s="28" t="s">
        <v>16</v>
      </c>
      <c r="H27" s="28" t="s">
        <v>41</v>
      </c>
      <c r="I27" s="28" t="s">
        <v>17</v>
      </c>
      <c r="J27" s="29" t="s">
        <v>27</v>
      </c>
      <c r="K27" s="30" t="s">
        <v>58</v>
      </c>
      <c r="L27" s="31">
        <v>0</v>
      </c>
      <c r="M27" s="59">
        <v>0</v>
      </c>
      <c r="N27" s="59">
        <v>-396208.2</v>
      </c>
    </row>
    <row r="28" spans="3:14" ht="37.200000000000003" customHeight="1">
      <c r="C28" s="26" t="s">
        <v>14</v>
      </c>
      <c r="D28" s="26" t="s">
        <v>15</v>
      </c>
      <c r="E28" s="26" t="s">
        <v>28</v>
      </c>
      <c r="F28" s="26" t="s">
        <v>16</v>
      </c>
      <c r="G28" s="26" t="s">
        <v>16</v>
      </c>
      <c r="H28" s="26" t="s">
        <v>16</v>
      </c>
      <c r="I28" s="26" t="s">
        <v>17</v>
      </c>
      <c r="J28" s="27" t="s">
        <v>14</v>
      </c>
      <c r="K28" s="25" t="s">
        <v>29</v>
      </c>
      <c r="L28" s="32">
        <f>L29</f>
        <v>0</v>
      </c>
      <c r="M28" s="32">
        <f t="shared" ref="M28:N28" si="4">M30-M32</f>
        <v>0</v>
      </c>
      <c r="N28" s="32">
        <f t="shared" si="4"/>
        <v>0</v>
      </c>
    </row>
    <row r="29" spans="3:14" ht="34.950000000000003" customHeight="1">
      <c r="C29" s="26" t="s">
        <v>14</v>
      </c>
      <c r="D29" s="26" t="s">
        <v>15</v>
      </c>
      <c r="E29" s="26" t="s">
        <v>28</v>
      </c>
      <c r="F29" s="26" t="s">
        <v>15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30</v>
      </c>
      <c r="L29" s="32">
        <f>L30+L32</f>
        <v>0</v>
      </c>
      <c r="M29" s="32">
        <f t="shared" ref="M29:N29" si="5">M30-M32</f>
        <v>0</v>
      </c>
      <c r="N29" s="32">
        <f t="shared" si="5"/>
        <v>0</v>
      </c>
    </row>
    <row r="30" spans="3:14" ht="34.950000000000003" customHeight="1">
      <c r="C30" s="28" t="s">
        <v>14</v>
      </c>
      <c r="D30" s="28" t="s">
        <v>15</v>
      </c>
      <c r="E30" s="28" t="s">
        <v>28</v>
      </c>
      <c r="F30" s="28" t="s">
        <v>15</v>
      </c>
      <c r="G30" s="28" t="s">
        <v>16</v>
      </c>
      <c r="H30" s="28" t="s">
        <v>16</v>
      </c>
      <c r="I30" s="28" t="s">
        <v>17</v>
      </c>
      <c r="J30" s="29" t="s">
        <v>21</v>
      </c>
      <c r="K30" s="30" t="s">
        <v>31</v>
      </c>
      <c r="L30" s="31">
        <f>L31</f>
        <v>0</v>
      </c>
      <c r="M30" s="31">
        <f t="shared" ref="M30:N30" si="6">M31</f>
        <v>0</v>
      </c>
      <c r="N30" s="31">
        <f t="shared" si="6"/>
        <v>0</v>
      </c>
    </row>
    <row r="31" spans="3:14" ht="34.5" customHeight="1">
      <c r="C31" s="28" t="s">
        <v>75</v>
      </c>
      <c r="D31" s="28" t="s">
        <v>15</v>
      </c>
      <c r="E31" s="28" t="s">
        <v>28</v>
      </c>
      <c r="F31" s="28" t="s">
        <v>15</v>
      </c>
      <c r="G31" s="28" t="s">
        <v>16</v>
      </c>
      <c r="H31" s="28" t="s">
        <v>41</v>
      </c>
      <c r="I31" s="28" t="s">
        <v>17</v>
      </c>
      <c r="J31" s="29" t="s">
        <v>24</v>
      </c>
      <c r="K31" s="30" t="s">
        <v>59</v>
      </c>
      <c r="L31" s="31"/>
      <c r="M31" s="59"/>
      <c r="N31" s="59"/>
    </row>
    <row r="32" spans="3:14" ht="27.6">
      <c r="C32" s="28" t="s">
        <v>14</v>
      </c>
      <c r="D32" s="28" t="s">
        <v>15</v>
      </c>
      <c r="E32" s="28" t="s">
        <v>28</v>
      </c>
      <c r="F32" s="28" t="s">
        <v>15</v>
      </c>
      <c r="G32" s="28" t="s">
        <v>16</v>
      </c>
      <c r="H32" s="28" t="s">
        <v>16</v>
      </c>
      <c r="I32" s="28" t="s">
        <v>17</v>
      </c>
      <c r="J32" s="29" t="s">
        <v>25</v>
      </c>
      <c r="K32" s="30" t="s">
        <v>32</v>
      </c>
      <c r="L32" s="31">
        <f>L33</f>
        <v>0</v>
      </c>
      <c r="M32" s="31">
        <f t="shared" ref="M32:N32" si="7">M33</f>
        <v>0</v>
      </c>
      <c r="N32" s="31">
        <f t="shared" si="7"/>
        <v>0</v>
      </c>
    </row>
    <row r="33" spans="3:14" ht="30" customHeight="1">
      <c r="C33" s="28" t="s">
        <v>75</v>
      </c>
      <c r="D33" s="28" t="s">
        <v>15</v>
      </c>
      <c r="E33" s="28" t="s">
        <v>28</v>
      </c>
      <c r="F33" s="28" t="s">
        <v>15</v>
      </c>
      <c r="G33" s="28" t="s">
        <v>16</v>
      </c>
      <c r="H33" s="28" t="s">
        <v>41</v>
      </c>
      <c r="I33" s="28" t="s">
        <v>17</v>
      </c>
      <c r="J33" s="29" t="s">
        <v>27</v>
      </c>
      <c r="K33" s="30" t="s">
        <v>60</v>
      </c>
      <c r="L33" s="31">
        <v>0</v>
      </c>
      <c r="M33" s="59"/>
      <c r="N33" s="59"/>
    </row>
    <row r="34" spans="3:14" ht="15.6" customHeight="1">
      <c r="C34" s="26" t="s">
        <v>14</v>
      </c>
      <c r="D34" s="26" t="s">
        <v>15</v>
      </c>
      <c r="E34" s="26" t="s">
        <v>23</v>
      </c>
      <c r="F34" s="26" t="s">
        <v>16</v>
      </c>
      <c r="G34" s="26" t="s">
        <v>16</v>
      </c>
      <c r="H34" s="26" t="s">
        <v>16</v>
      </c>
      <c r="I34" s="26" t="s">
        <v>17</v>
      </c>
      <c r="J34" s="27" t="s">
        <v>14</v>
      </c>
      <c r="K34" s="25" t="s">
        <v>33</v>
      </c>
      <c r="L34" s="32">
        <f>L36+L35</f>
        <v>0</v>
      </c>
      <c r="M34" s="32">
        <f t="shared" ref="M34:N34" si="8">M36+M35</f>
        <v>0</v>
      </c>
      <c r="N34" s="32">
        <f t="shared" si="8"/>
        <v>0</v>
      </c>
    </row>
    <row r="35" spans="3:14" ht="30" customHeight="1">
      <c r="C35" s="28" t="s">
        <v>76</v>
      </c>
      <c r="D35" s="28" t="s">
        <v>15</v>
      </c>
      <c r="E35" s="28" t="s">
        <v>23</v>
      </c>
      <c r="F35" s="28" t="s">
        <v>19</v>
      </c>
      <c r="G35" s="28" t="s">
        <v>15</v>
      </c>
      <c r="H35" s="28" t="s">
        <v>41</v>
      </c>
      <c r="I35" s="28" t="s">
        <v>17</v>
      </c>
      <c r="J35" s="29" t="s">
        <v>34</v>
      </c>
      <c r="K35" s="30" t="s">
        <v>55</v>
      </c>
      <c r="L35" s="22">
        <f>-7919855.85-L25-L47</f>
        <v>-8407383.3499999996</v>
      </c>
      <c r="M35" s="22">
        <f>-7989534.45-M25-M47</f>
        <v>-8090867.75</v>
      </c>
      <c r="N35" s="22">
        <f>-8361164.7+N25+N47</f>
        <v>-7759623.2000000002</v>
      </c>
    </row>
    <row r="36" spans="3:14" ht="30.75" customHeight="1">
      <c r="C36" s="28" t="s">
        <v>76</v>
      </c>
      <c r="D36" s="28" t="s">
        <v>15</v>
      </c>
      <c r="E36" s="28" t="s">
        <v>23</v>
      </c>
      <c r="F36" s="28" t="s">
        <v>19</v>
      </c>
      <c r="G36" s="28" t="s">
        <v>15</v>
      </c>
      <c r="H36" s="28" t="s">
        <v>41</v>
      </c>
      <c r="I36" s="28" t="s">
        <v>17</v>
      </c>
      <c r="J36" s="29" t="s">
        <v>35</v>
      </c>
      <c r="K36" s="30" t="s">
        <v>54</v>
      </c>
      <c r="L36" s="22">
        <f>8363661.15+L27+(-L43)+(-L33)</f>
        <v>8407383.3499999996</v>
      </c>
      <c r="M36" s="22">
        <f>7872460.45+117074+(-M27)+(-M43)</f>
        <v>8090867.75</v>
      </c>
      <c r="N36" s="22">
        <f>8116474+244690.7+N27+N43</f>
        <v>7759623.2000000002</v>
      </c>
    </row>
    <row r="37" spans="3:14" ht="19.2" customHeight="1">
      <c r="C37" s="26" t="s">
        <v>14</v>
      </c>
      <c r="D37" s="26" t="s">
        <v>15</v>
      </c>
      <c r="E37" s="26" t="s">
        <v>36</v>
      </c>
      <c r="F37" s="26" t="s">
        <v>16</v>
      </c>
      <c r="G37" s="26" t="s">
        <v>16</v>
      </c>
      <c r="H37" s="26" t="s">
        <v>16</v>
      </c>
      <c r="I37" s="26" t="s">
        <v>17</v>
      </c>
      <c r="J37" s="27" t="s">
        <v>14</v>
      </c>
      <c r="K37" s="25" t="s">
        <v>37</v>
      </c>
      <c r="L37" s="12">
        <f>L38+L40+L44</f>
        <v>-43722.2</v>
      </c>
      <c r="M37" s="12">
        <f t="shared" ref="M37:N37" si="9">M38+M40+M44</f>
        <v>-57611.100000000006</v>
      </c>
      <c r="N37" s="12">
        <f t="shared" si="9"/>
        <v>-103999.99999999999</v>
      </c>
    </row>
    <row r="38" spans="3:14" ht="31.5" hidden="1" customHeight="1">
      <c r="C38" s="33"/>
      <c r="D38" s="33"/>
      <c r="E38" s="33"/>
      <c r="F38" s="33"/>
      <c r="G38" s="33"/>
      <c r="H38" s="33"/>
      <c r="I38" s="33"/>
      <c r="J38" s="34" t="s">
        <v>14</v>
      </c>
      <c r="K38" s="35" t="s">
        <v>38</v>
      </c>
      <c r="L38" s="36">
        <f>L39</f>
        <v>0</v>
      </c>
      <c r="M38" s="36">
        <f t="shared" ref="M38:N38" si="10">M39</f>
        <v>0</v>
      </c>
      <c r="N38" s="36">
        <f t="shared" si="10"/>
        <v>0</v>
      </c>
    </row>
    <row r="39" spans="3:14" ht="0.6" customHeight="1">
      <c r="C39" s="33"/>
      <c r="D39" s="33"/>
      <c r="E39" s="33"/>
      <c r="F39" s="33"/>
      <c r="G39" s="33"/>
      <c r="H39" s="33"/>
      <c r="I39" s="33"/>
      <c r="J39" s="37" t="s">
        <v>39</v>
      </c>
      <c r="K39" s="38" t="s">
        <v>40</v>
      </c>
      <c r="L39" s="36"/>
      <c r="M39" s="36"/>
      <c r="N39" s="36"/>
    </row>
    <row r="40" spans="3:14" ht="21" customHeight="1">
      <c r="C40" s="26" t="s">
        <v>14</v>
      </c>
      <c r="D40" s="26" t="s">
        <v>15</v>
      </c>
      <c r="E40" s="26" t="s">
        <v>36</v>
      </c>
      <c r="F40" s="26" t="s">
        <v>41</v>
      </c>
      <c r="G40" s="26" t="s">
        <v>16</v>
      </c>
      <c r="H40" s="26" t="s">
        <v>16</v>
      </c>
      <c r="I40" s="26" t="s">
        <v>17</v>
      </c>
      <c r="J40" s="27" t="s">
        <v>14</v>
      </c>
      <c r="K40" s="25" t="s">
        <v>42</v>
      </c>
      <c r="L40" s="12">
        <f>L42</f>
        <v>-43722.2</v>
      </c>
      <c r="M40" s="12">
        <f t="shared" ref="M40:N40" si="11">M42</f>
        <v>-101333.3</v>
      </c>
      <c r="N40" s="12">
        <f t="shared" si="11"/>
        <v>-205333.3</v>
      </c>
    </row>
    <row r="41" spans="3:14" ht="31.95" customHeight="1">
      <c r="C41" s="26" t="s">
        <v>14</v>
      </c>
      <c r="D41" s="26" t="s">
        <v>15</v>
      </c>
      <c r="E41" s="26" t="s">
        <v>36</v>
      </c>
      <c r="F41" s="26" t="s">
        <v>41</v>
      </c>
      <c r="G41" s="26" t="s">
        <v>15</v>
      </c>
      <c r="H41" s="26" t="s">
        <v>16</v>
      </c>
      <c r="I41" s="26" t="s">
        <v>17</v>
      </c>
      <c r="J41" s="27" t="s">
        <v>14</v>
      </c>
      <c r="K41" s="25" t="s">
        <v>43</v>
      </c>
      <c r="L41" s="12">
        <f t="shared" ref="L41:N42" si="12">L42</f>
        <v>-43722.2</v>
      </c>
      <c r="M41" s="12">
        <f t="shared" si="12"/>
        <v>-101333.3</v>
      </c>
      <c r="N41" s="12">
        <f t="shared" si="12"/>
        <v>-205333.3</v>
      </c>
    </row>
    <row r="42" spans="3:14" ht="69">
      <c r="C42" s="28" t="s">
        <v>14</v>
      </c>
      <c r="D42" s="28" t="s">
        <v>15</v>
      </c>
      <c r="E42" s="28" t="s">
        <v>36</v>
      </c>
      <c r="F42" s="28" t="s">
        <v>41</v>
      </c>
      <c r="G42" s="28" t="s">
        <v>15</v>
      </c>
      <c r="H42" s="28" t="s">
        <v>16</v>
      </c>
      <c r="I42" s="28" t="s">
        <v>17</v>
      </c>
      <c r="J42" s="29" t="s">
        <v>25</v>
      </c>
      <c r="K42" s="30" t="s">
        <v>44</v>
      </c>
      <c r="L42" s="36">
        <f t="shared" si="12"/>
        <v>-43722.2</v>
      </c>
      <c r="M42" s="36">
        <f t="shared" si="12"/>
        <v>-101333.3</v>
      </c>
      <c r="N42" s="36">
        <f t="shared" si="12"/>
        <v>-205333.3</v>
      </c>
    </row>
    <row r="43" spans="3:14" ht="69">
      <c r="C43" s="28" t="s">
        <v>75</v>
      </c>
      <c r="D43" s="28" t="s">
        <v>15</v>
      </c>
      <c r="E43" s="28" t="s">
        <v>36</v>
      </c>
      <c r="F43" s="28" t="s">
        <v>41</v>
      </c>
      <c r="G43" s="28" t="s">
        <v>15</v>
      </c>
      <c r="H43" s="28" t="s">
        <v>41</v>
      </c>
      <c r="I43" s="28" t="s">
        <v>17</v>
      </c>
      <c r="J43" s="29" t="s">
        <v>27</v>
      </c>
      <c r="K43" s="30" t="s">
        <v>61</v>
      </c>
      <c r="L43" s="22">
        <f>-39722.2-4000</f>
        <v>-43722.2</v>
      </c>
      <c r="M43" s="59">
        <v>-101333.3</v>
      </c>
      <c r="N43" s="59">
        <v>-205333.3</v>
      </c>
    </row>
    <row r="44" spans="3:14" ht="27.6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16</v>
      </c>
      <c r="H44" s="28" t="s">
        <v>16</v>
      </c>
      <c r="I44" s="28" t="s">
        <v>17</v>
      </c>
      <c r="J44" s="29" t="s">
        <v>14</v>
      </c>
      <c r="K44" s="25" t="s">
        <v>45</v>
      </c>
      <c r="L44" s="12">
        <f>L45</f>
        <v>0</v>
      </c>
      <c r="M44" s="12">
        <f t="shared" ref="M44:N44" si="13">M45</f>
        <v>43722.2</v>
      </c>
      <c r="N44" s="12">
        <f t="shared" si="13"/>
        <v>101333.3</v>
      </c>
    </row>
    <row r="45" spans="3:14" ht="27.6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16</v>
      </c>
      <c r="H45" s="28" t="s">
        <v>16</v>
      </c>
      <c r="I45" s="28" t="s">
        <v>17</v>
      </c>
      <c r="J45" s="29" t="s">
        <v>46</v>
      </c>
      <c r="K45" s="30" t="s">
        <v>47</v>
      </c>
      <c r="L45" s="36">
        <f>L47</f>
        <v>0</v>
      </c>
      <c r="M45" s="36">
        <f t="shared" ref="M45:N45" si="14">M47</f>
        <v>43722.2</v>
      </c>
      <c r="N45" s="36">
        <f t="shared" si="14"/>
        <v>101333.3</v>
      </c>
    </row>
    <row r="46" spans="3:14" ht="27.6">
      <c r="C46" s="28" t="s">
        <v>14</v>
      </c>
      <c r="D46" s="28" t="s">
        <v>15</v>
      </c>
      <c r="E46" s="28" t="s">
        <v>36</v>
      </c>
      <c r="F46" s="28" t="s">
        <v>23</v>
      </c>
      <c r="G46" s="28" t="s">
        <v>15</v>
      </c>
      <c r="H46" s="28" t="s">
        <v>16</v>
      </c>
      <c r="I46" s="28" t="s">
        <v>17</v>
      </c>
      <c r="J46" s="29" t="s">
        <v>46</v>
      </c>
      <c r="K46" s="30" t="s">
        <v>48</v>
      </c>
      <c r="L46" s="36">
        <f>L47</f>
        <v>0</v>
      </c>
      <c r="M46" s="36">
        <f t="shared" ref="M46:N46" si="15">M47</f>
        <v>43722.2</v>
      </c>
      <c r="N46" s="36">
        <f t="shared" si="15"/>
        <v>101333.3</v>
      </c>
    </row>
    <row r="47" spans="3:14" ht="27.6">
      <c r="C47" s="39" t="s">
        <v>75</v>
      </c>
      <c r="D47" s="39" t="s">
        <v>15</v>
      </c>
      <c r="E47" s="39" t="s">
        <v>36</v>
      </c>
      <c r="F47" s="39" t="s">
        <v>23</v>
      </c>
      <c r="G47" s="39" t="s">
        <v>15</v>
      </c>
      <c r="H47" s="39" t="s">
        <v>41</v>
      </c>
      <c r="I47" s="39" t="s">
        <v>17</v>
      </c>
      <c r="J47" s="40" t="s">
        <v>49</v>
      </c>
      <c r="K47" s="30" t="s">
        <v>62</v>
      </c>
      <c r="L47" s="36">
        <v>0</v>
      </c>
      <c r="M47" s="59">
        <f>39722.2+4000</f>
        <v>43722.2</v>
      </c>
      <c r="N47" s="59">
        <v>101333.3</v>
      </c>
    </row>
    <row r="48" spans="3:14" ht="27.6">
      <c r="C48" s="28" t="s">
        <v>14</v>
      </c>
      <c r="D48" s="28" t="s">
        <v>15</v>
      </c>
      <c r="E48" s="28" t="s">
        <v>36</v>
      </c>
      <c r="F48" s="28" t="s">
        <v>23</v>
      </c>
      <c r="G48" s="28" t="s">
        <v>16</v>
      </c>
      <c r="H48" s="28" t="s">
        <v>16</v>
      </c>
      <c r="I48" s="28" t="s">
        <v>17</v>
      </c>
      <c r="J48" s="29" t="s">
        <v>50</v>
      </c>
      <c r="K48" s="30" t="s">
        <v>51</v>
      </c>
      <c r="L48" s="36">
        <f>L50</f>
        <v>0</v>
      </c>
      <c r="M48" s="36">
        <f t="shared" ref="M48:N48" si="16">M50</f>
        <v>0</v>
      </c>
      <c r="N48" s="36">
        <f t="shared" si="16"/>
        <v>0</v>
      </c>
    </row>
    <row r="49" spans="3:14" ht="27.6">
      <c r="C49" s="28" t="s">
        <v>14</v>
      </c>
      <c r="D49" s="28" t="s">
        <v>15</v>
      </c>
      <c r="E49" s="28" t="s">
        <v>36</v>
      </c>
      <c r="F49" s="28" t="s">
        <v>23</v>
      </c>
      <c r="G49" s="28" t="s">
        <v>15</v>
      </c>
      <c r="H49" s="28" t="s">
        <v>16</v>
      </c>
      <c r="I49" s="28" t="s">
        <v>17</v>
      </c>
      <c r="J49" s="29" t="s">
        <v>50</v>
      </c>
      <c r="K49" s="30" t="s">
        <v>52</v>
      </c>
      <c r="L49" s="36">
        <f>L50</f>
        <v>0</v>
      </c>
      <c r="M49" s="36">
        <f t="shared" ref="M49:N49" si="17">M50</f>
        <v>0</v>
      </c>
      <c r="N49" s="36">
        <f t="shared" si="17"/>
        <v>0</v>
      </c>
    </row>
    <row r="50" spans="3:14" ht="27.6">
      <c r="C50" s="28" t="s">
        <v>75</v>
      </c>
      <c r="D50" s="28" t="s">
        <v>15</v>
      </c>
      <c r="E50" s="28" t="s">
        <v>36</v>
      </c>
      <c r="F50" s="28" t="s">
        <v>23</v>
      </c>
      <c r="G50" s="28" t="s">
        <v>15</v>
      </c>
      <c r="H50" s="28" t="s">
        <v>41</v>
      </c>
      <c r="I50" s="28" t="s">
        <v>17</v>
      </c>
      <c r="J50" s="29" t="s">
        <v>53</v>
      </c>
      <c r="K50" s="30" t="s">
        <v>57</v>
      </c>
      <c r="L50" s="36"/>
      <c r="M50" s="59"/>
      <c r="N50" s="59"/>
    </row>
    <row r="51" spans="3:14">
      <c r="C51" s="41"/>
      <c r="D51" s="41"/>
      <c r="E51" s="41"/>
      <c r="F51" s="41"/>
      <c r="G51" s="41"/>
      <c r="H51" s="41"/>
      <c r="I51" s="41"/>
      <c r="J51" s="42"/>
      <c r="K51" s="43"/>
      <c r="L51" s="44"/>
    </row>
    <row r="52" spans="3:14">
      <c r="J52" s="45"/>
      <c r="K52" s="46"/>
    </row>
    <row r="53" spans="3:14" ht="15.6">
      <c r="C53" s="73" t="s">
        <v>74</v>
      </c>
      <c r="D53" s="73"/>
      <c r="E53" s="73"/>
      <c r="F53" s="73"/>
      <c r="G53" s="73"/>
      <c r="H53" s="73"/>
      <c r="I53" s="73"/>
      <c r="J53" s="73"/>
      <c r="K53" s="73"/>
      <c r="M53" s="63"/>
      <c r="N53" s="9" t="s">
        <v>71</v>
      </c>
    </row>
    <row r="54" spans="3:14" s="18" customFormat="1" ht="15.75" hidden="1" customHeight="1">
      <c r="C54" s="1"/>
      <c r="D54" s="1"/>
      <c r="E54" s="1"/>
      <c r="F54" s="1"/>
      <c r="G54" s="1"/>
      <c r="H54" s="1"/>
      <c r="I54" s="1"/>
      <c r="J54" s="42"/>
      <c r="K54" s="43"/>
      <c r="L54" s="44"/>
      <c r="M54" s="61"/>
      <c r="N54" s="61"/>
    </row>
    <row r="55" spans="3:14" ht="15" hidden="1" customHeight="1">
      <c r="J55" s="47"/>
      <c r="K55" s="46"/>
    </row>
    <row r="56" spans="3:14" ht="15" hidden="1" customHeight="1">
      <c r="J56" s="47"/>
      <c r="K56" s="46"/>
    </row>
    <row r="57" spans="3:14" ht="15" hidden="1" customHeight="1">
      <c r="J57" s="47"/>
      <c r="K57" s="46"/>
    </row>
    <row r="58" spans="3:14" ht="15" hidden="1" customHeight="1">
      <c r="J58" s="47"/>
      <c r="K58" s="46"/>
    </row>
    <row r="59" spans="3:14" ht="15.75" hidden="1" customHeight="1">
      <c r="J59" s="47"/>
      <c r="K59" s="43"/>
      <c r="L59" s="44"/>
    </row>
    <row r="60" spans="3:14" s="48" customFormat="1" ht="15.6">
      <c r="C60" s="1"/>
      <c r="D60" s="1"/>
      <c r="E60" s="1"/>
      <c r="F60" s="1"/>
      <c r="G60" s="1"/>
      <c r="H60" s="1"/>
      <c r="I60" s="1"/>
      <c r="J60" s="64"/>
      <c r="K60" s="65"/>
      <c r="L60" s="65"/>
      <c r="M60" s="62"/>
      <c r="N60" s="62"/>
    </row>
    <row r="61" spans="3:14" s="48" customFormat="1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>
      <c r="C70" s="1"/>
      <c r="D70" s="1"/>
      <c r="E70" s="1"/>
      <c r="F70" s="1"/>
      <c r="G70" s="1"/>
      <c r="H70" s="1"/>
      <c r="I70" s="1"/>
      <c r="J70" s="49"/>
      <c r="L70" s="50"/>
      <c r="M70" s="62"/>
      <c r="N70" s="62"/>
    </row>
    <row r="71" spans="3:14" s="48" customFormat="1">
      <c r="C71" s="1"/>
      <c r="D71" s="1"/>
      <c r="E71" s="1"/>
      <c r="F71" s="1"/>
      <c r="G71" s="1"/>
      <c r="H71" s="1"/>
      <c r="I71" s="1"/>
      <c r="J71" s="49"/>
      <c r="L71" s="50"/>
      <c r="M71" s="62"/>
      <c r="N71" s="62"/>
    </row>
    <row r="72" spans="3:14" s="48" customFormat="1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>
      <c r="C75" s="1"/>
      <c r="D75" s="1"/>
      <c r="E75" s="1"/>
      <c r="F75" s="1"/>
      <c r="G75" s="1"/>
      <c r="H75" s="1"/>
      <c r="I75" s="1"/>
      <c r="J75" s="49"/>
      <c r="K75" s="51"/>
      <c r="L75" s="50"/>
      <c r="M75" s="62"/>
      <c r="N75" s="62"/>
    </row>
    <row r="76" spans="3:14" s="48" customFormat="1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  <row r="93" spans="3:14" s="48" customFormat="1">
      <c r="C93" s="1"/>
      <c r="D93" s="1"/>
      <c r="E93" s="1"/>
      <c r="F93" s="1"/>
      <c r="G93" s="1"/>
      <c r="H93" s="1"/>
      <c r="I93" s="1"/>
      <c r="J93" s="49"/>
      <c r="L93" s="50"/>
      <c r="M93" s="62"/>
      <c r="N93" s="62"/>
    </row>
    <row r="94" spans="3:14" s="48" customFormat="1">
      <c r="C94" s="1"/>
      <c r="D94" s="1"/>
      <c r="E94" s="1"/>
      <c r="F94" s="1"/>
      <c r="G94" s="1"/>
      <c r="H94" s="1"/>
      <c r="I94" s="1"/>
      <c r="J94" s="49"/>
      <c r="L94" s="50"/>
      <c r="M94" s="62"/>
      <c r="N94" s="62"/>
    </row>
    <row r="95" spans="3:14" s="48" customFormat="1">
      <c r="C95" s="1"/>
      <c r="D95" s="1"/>
      <c r="E95" s="1"/>
      <c r="F95" s="1"/>
      <c r="G95" s="1"/>
      <c r="H95" s="1"/>
      <c r="I95" s="1"/>
      <c r="J95" s="49"/>
      <c r="L95" s="50"/>
      <c r="M95" s="62"/>
      <c r="N95" s="62"/>
    </row>
    <row r="96" spans="3:14" s="48" customFormat="1">
      <c r="C96" s="1"/>
      <c r="D96" s="1"/>
      <c r="E96" s="1"/>
      <c r="F96" s="1"/>
      <c r="G96" s="1"/>
      <c r="H96" s="1"/>
      <c r="I96" s="1"/>
      <c r="J96" s="49"/>
      <c r="L96" s="50"/>
      <c r="M96" s="62"/>
      <c r="N96" s="62"/>
    </row>
    <row r="97" spans="3:14" s="48" customFormat="1">
      <c r="C97" s="1"/>
      <c r="D97" s="1"/>
      <c r="E97" s="1"/>
      <c r="F97" s="1"/>
      <c r="G97" s="1"/>
      <c r="H97" s="1"/>
      <c r="I97" s="1"/>
      <c r="J97" s="49"/>
      <c r="L97" s="50"/>
      <c r="M97" s="62"/>
      <c r="N97" s="62"/>
    </row>
  </sheetData>
  <mergeCells count="20">
    <mergeCell ref="K2:N2"/>
    <mergeCell ref="I3:N4"/>
    <mergeCell ref="C15:N15"/>
    <mergeCell ref="M6:N6"/>
    <mergeCell ref="M7:N7"/>
    <mergeCell ref="M8:N8"/>
    <mergeCell ref="K6:L6"/>
    <mergeCell ref="K7:L7"/>
    <mergeCell ref="K8:L8"/>
    <mergeCell ref="K10:L10"/>
    <mergeCell ref="L12:N12"/>
    <mergeCell ref="M10:N10"/>
    <mergeCell ref="M9:N9"/>
    <mergeCell ref="L11:N11"/>
    <mergeCell ref="J60:L60"/>
    <mergeCell ref="C17:I17"/>
    <mergeCell ref="D18:J18"/>
    <mergeCell ref="K18:K19"/>
    <mergeCell ref="L18:N18"/>
    <mergeCell ref="C53:K53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EMN</cp:lastModifiedBy>
  <cp:lastPrinted>2020-11-16T08:37:03Z</cp:lastPrinted>
  <dcterms:created xsi:type="dcterms:W3CDTF">2017-11-15T18:28:37Z</dcterms:created>
  <dcterms:modified xsi:type="dcterms:W3CDTF">2021-01-25T14:02:32Z</dcterms:modified>
</cp:coreProperties>
</file>